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00\fs\部署\45上下水道課\20係\03経理係\00 企業会計共通\00 共通照会・回答\R5\【129〆】公営企業に係る経営比較分析表（令和4年度決算）の分析等について\提出\水道\"/>
    </mc:Choice>
  </mc:AlternateContent>
  <xr:revisionPtr revIDLastSave="0" documentId="13_ncr:1_{175497EF-16BA-4298-A915-7F65889764DF}" xr6:coauthVersionLast="47" xr6:coauthVersionMax="47" xr10:uidLastSave="{00000000-0000-0000-0000-000000000000}"/>
  <workbookProtection workbookAlgorithmName="SHA-512" workbookHashValue="NDBG4bPCjnLAMVw1eCQPn97nTJqC5Y8sE63IvrKhjgGT3XiQWy9kegH2hBgGiwi0E+yj6HAQsdilsDkHhctFAQ==" workbookSaltValue="+gR2xb4xJtPw2Cxstwbq3w==" workbookSpinCount="100000" lockStructure="1"/>
  <bookViews>
    <workbookView xWindow="-108" yWindow="-108" windowWidth="23256" windowHeight="138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L10" i="4"/>
  <c r="B10" i="4"/>
  <c r="AD8" i="4"/>
  <c r="W8" i="4"/>
  <c r="P8" i="4"/>
  <c r="I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<sst xmlns="http://schemas.openxmlformats.org/spreadsheetml/2006/main" count="228" uniqueCount="114">
  <si>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</si>
  <si>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</si>
  <si>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</si>
  <si>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</si>
  <si>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</si>
  <si>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</si>
  <si>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</si>
  <si>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</si>
  <si>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</si>
  <si>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</si>
  <si>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</si>
  <si>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</si>
  <si>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</si>
  <si>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</si>
  <si>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</si>
  <si>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</si>
  <si>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</si>
  <si>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</si>
  <si>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</si>
  <si>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</si>
  <si>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</si>
  <si>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</si>
  <si>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</si>
  <si>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</si>
  <si>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</si>
  <si>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</si>
  <si>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</si>
  <si>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</si>
  <si>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</si>
  <si>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</si>
  <si>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</si>
  <si>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</si>
  <si>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</si>
  <si>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</si>
  <si>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</si>
  <si>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</si>
  <si>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</si>
  <si>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</si>
  <si>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</si>
  <si>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</si>
  <si>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</si>
  <si>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</si>
  <si>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</si>
  <si>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</si>
  <si>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</si>
  <si>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</si>
  <si>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</si>
  <si>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</si>
  <si>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</si>
  <si>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</si>
  <si>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</si>
  <si>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</si>
  <si>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</si>
  <si>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</si>
  <si>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</si>
  <si>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</si>
  <si>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</si>
  <si>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</si>
  <si>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</si>
  <si>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</si>
  <si>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</si>
  <si>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</si>
  <si>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</si>
  <si>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</si>
  <si>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</si>
  <si>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</si>
  <si>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</si>
  <si>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</si>
  <si>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</si>
  <si>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</si>
  <si>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</si>
  <si>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</si>
  <si>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</si>
  <si>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</si>
  <si>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</si>
  <si>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</si>
  <si>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</si>
  <si>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</si>
  <si>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</si>
  <si>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</si>
  <si>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</si>
  <si>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</si>
  <si>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</si>
  <si>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</si>
  <si>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</si>
  <si>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</si>
  <si>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</si>
  <si>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</si>
  <si>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</si>
  <si>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</si>
  <si>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</si>
  <si>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</si>
  <si>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</si>
  <si>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</si>
  <si>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</si>
  <si>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</si>
  <si>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</si>
  <si>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</si>
  <si>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</si>
  <si>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</si>
  <si>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</si>
  <si>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</si>
  <si>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</si>
  <si>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</si>
  <si>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</si>
  <si>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</si>
  <si>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</si>
  <si>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</si>
  <si>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</si>
  <si>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</si>
  <si>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</si>
  <si>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上記1及び2の項目別分析により、本町の水道事業は概ね健全な経営であると判断する。　　　　　　　　　　　　　　　　　　　但し、今後本町でも顕著である給水人口の減少や節水機器の普及、その他社会的要因等により給水収益の大幅な増加が見込めない厳しい状況にある。また、順次更新時期を迎える管路や浄水購入費の値上げなど経営運営上の課題は少なくない。引続き経営の健全性を維持するため、効率的・能率的な運営に努める必要がある。</t>
    <rPh sb="81" eb="85">
      <t>セッスイキキ</t>
    </rPh>
    <rPh sb="86" eb="88">
      <t>フキュウ</t>
    </rPh>
    <rPh sb="142" eb="147">
      <t>ジョウスイコウニュウヒ</t>
    </rPh>
    <rPh sb="148" eb="150">
      <t>ネア</t>
    </rPh>
    <rPh sb="199" eb="201">
      <t>ヒツヨウ</t>
    </rPh>
    <phoneticPr fontId="4"/>
  </si>
  <si>
    <t>①有形固定資産減価償却率：指標は増加傾向にあり法定耐用年数に近い資産が多いことを示しています。管路の老朽化が進むと漏水の発生による修繕費の増加や水の安定供給に影響を与えるため、施設更新の時期については、施設毎の現状を踏まえ更新を図る必要がある。
②管路経年化率：昨年度と比較して4.27％上昇しており、今後は法定耐用年数に達する管路が増加することからさらに上昇が予測されるため、事業費の平準化を図り、計画的かつ効率的な更新に努める。
③管路更新率：更新率は、類似団体平均値及び全国平均よりも高い数値となっています。今後は法定耐用年数を超過する施設割合は増加していくため、更新に必要な財源確保を要する。</t>
    <rPh sb="114" eb="115">
      <t>ハカ</t>
    </rPh>
    <rPh sb="116" eb="118">
      <t>ヒツヨウ</t>
    </rPh>
    <rPh sb="127" eb="130">
      <t>サクネンド</t>
    </rPh>
    <rPh sb="131" eb="133">
      <t>ヒカク</t>
    </rPh>
    <rPh sb="140" eb="142">
      <t>ジョウショウ</t>
    </rPh>
    <rPh sb="174" eb="176">
      <t>ジョウショウ</t>
    </rPh>
    <rPh sb="212" eb="213">
      <t>ツト</t>
    </rPh>
    <rPh sb="296" eb="297">
      <t>ヨウ</t>
    </rPh>
    <phoneticPr fontId="4"/>
  </si>
  <si>
    <t xml:space="preserve">①経営収支比率：収支比率は黒字であることを表す100％以上の水準を維持している。
②累積欠損金比率：過去５年間0％であり、経営の健全性は引続き確保されている。　　　                     
③流動比率：指標は1000％を超え、1年以内の短期債務に対する支払能力は健全な状態である。       　　　　　　　　　　　　　　　 
④企業債残高対給水収益比率：新規起債はなく類似団体平均値より低い数値で推移しているが、今後は管路更新が控えており、料金設定の見直しや企業債の発行を検討する必要がある。      　　　　　　　　　　　      　　　　　　　 
⑤料金回収率：数値は100％を下回っています。これは給水に係る費用を給水以外の収入(施設提供対価料)で賄っていることが影響している。                                        
⑥給水原価：数値が高い要因としては、米軍施設への直接給水が有収水量に反映されないことにある。
⑦施設利用率：R3年度から数値が減少している要因は、給水原価と同様、本町は複数市町村にまたがる米軍施設に給水を行っており、当該給水に係る水量を統計上本町の配水量として計上しないことにある。                                         
⑧有収率：類似団体平均値及び全国平均より高い水準を維持している。今後も漏水調査等により効果的に漏水の発見、早期修繕を実施し、有収率の維持及び向上に努める。
</t>
    <rPh sb="216" eb="218">
      <t>コンゴ</t>
    </rPh>
    <rPh sb="224" eb="225">
      <t>ヒカ</t>
    </rPh>
    <rPh sb="230" eb="234">
      <t>リョウキンセッテイ</t>
    </rPh>
    <rPh sb="235" eb="237">
      <t>ミナオ</t>
    </rPh>
    <rPh sb="239" eb="242">
      <t>キギョウサイ</t>
    </rPh>
    <rPh sb="243" eb="245">
      <t>ハッコウ</t>
    </rPh>
    <rPh sb="246" eb="248">
      <t>ケントウ</t>
    </rPh>
    <rPh sb="250" eb="252">
      <t>ヒツヨウ</t>
    </rPh>
    <rPh sb="322" eb="326">
      <t>キュウスイイガイ</t>
    </rPh>
    <rPh sb="327" eb="329">
      <t>シュウニュウ</t>
    </rPh>
    <rPh sb="402" eb="404">
      <t>スウチ</t>
    </rPh>
    <rPh sb="405" eb="406">
      <t>タカ</t>
    </rPh>
    <rPh sb="407" eb="409">
      <t>ヨウイン</t>
    </rPh>
    <rPh sb="419" eb="423">
      <t>チョクセツキュウスイ</t>
    </rPh>
    <rPh sb="429" eb="431">
      <t>ハンエイ</t>
    </rPh>
    <rPh sb="451" eb="453">
      <t>ネンド</t>
    </rPh>
    <rPh sb="455" eb="45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</si>
</sst>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0.28000000000000003</c:v>
                </c:pt>
                <c:pt idx="1">
                  <c:v>0</c:v>
                </c:pt>
                <c:pt idx="2" formatCode="#,##0.00;&quot;△&quot;#,##0.00;&quot;-&quot;">
                  <c:v>0.78</c:v>
                </c:pt>
                <c:pt idx="3" formatCode="#,##0.00;&quot;△&quot;#,##0.00;&quot;-&quot;">
                  <c:v>0.95</c:v>
                </c:pt>
                <c:pt idx="4" formatCode="#,##0.00;&quot;△&quot;#,##0.00;&quot;-&quot;">
                  <c:v>1.01</c:v>
                </c:pt>
              </c:numCache>
            </c:numRef>
          </c:val>
          <c:extLst>
            <c:ext xmlns:c16="http://schemas.microsoft.com/office/drawing/2014/chart" uri="{C3380CC4-5D6E-409C-BE32-E72D297353CC}">
              <c16:uniqueId val="{00000000-9CBD-4EEF-9899-05E973EB50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CBD-4EEF-9899-05E973EB50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73.63</c:v>
                </c:pt>
                <c:pt idx="1">
                  <c:v>74.099999999999994</c:v>
                </c:pt>
                <c:pt idx="2">
                  <c:v>80.7</c:v>
                </c:pt>
                <c:pt idx="3">
                  <c:v>59.17</c:v>
                </c:pt>
                <c:pt idx="4">
                  <c:v>61.39</c:v>
                </c:pt>
              </c:numCache>
            </c:numRef>
          </c:val>
          <c:extLst>
            <c:ext xmlns:c16="http://schemas.microsoft.com/office/drawing/2014/chart" uri="{C3380CC4-5D6E-409C-BE32-E72D297353CC}">
              <c16:uniqueId val="{00000000-EE75-4B4B-9C7B-24A0E0BAC7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EE75-4B4B-9C7B-24A0E0BAC7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95.28</c:v>
                </c:pt>
                <c:pt idx="1">
                  <c:v>95.12</c:v>
                </c:pt>
                <c:pt idx="2">
                  <c:v>95.35</c:v>
                </c:pt>
                <c:pt idx="3">
                  <c:v>94</c:v>
                </c:pt>
                <c:pt idx="4">
                  <c:v>93.61</c:v>
                </c:pt>
              </c:numCache>
            </c:numRef>
          </c:val>
          <c:extLst>
            <c:ext xmlns:c16="http://schemas.microsoft.com/office/drawing/2014/chart" uri="{C3380CC4-5D6E-409C-BE32-E72D297353CC}">
              <c16:uniqueId val="{00000000-08BD-4CF8-AC11-BA15355D77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8BD-4CF8-AC11-BA15355D77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106.63</c:v>
                </c:pt>
                <c:pt idx="1">
                  <c:v>110.41</c:v>
                </c:pt>
                <c:pt idx="2">
                  <c:v>107.95</c:v>
                </c:pt>
                <c:pt idx="3">
                  <c:v>109.16</c:v>
                </c:pt>
                <c:pt idx="4">
                  <c:v>108.8</c:v>
                </c:pt>
              </c:numCache>
            </c:numRef>
          </c:val>
          <c:extLst>
            <c:ext xmlns:c16="http://schemas.microsoft.com/office/drawing/2014/chart" uri="{C3380CC4-5D6E-409C-BE32-E72D297353CC}">
              <c16:uniqueId val="{00000000-9F88-4AD3-B603-A627CD5831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9F88-4AD3-B603-A627CD5831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49.35</c:v>
                </c:pt>
                <c:pt idx="1">
                  <c:v>51.33</c:v>
                </c:pt>
                <c:pt idx="2">
                  <c:v>52.77</c:v>
                </c:pt>
                <c:pt idx="3">
                  <c:v>53.02</c:v>
                </c:pt>
                <c:pt idx="4">
                  <c:v>52.63</c:v>
                </c:pt>
              </c:numCache>
            </c:numRef>
          </c:val>
          <c:extLst>
            <c:ext xmlns:c16="http://schemas.microsoft.com/office/drawing/2014/chart" uri="{C3380CC4-5D6E-409C-BE32-E72D297353CC}">
              <c16:uniqueId val="{00000000-DB4A-4D28-9D77-2E1DAC0D1C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B4A-4D28-9D77-2E1DAC0D1C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3.85</c:v>
                </c:pt>
                <c:pt idx="1">
                  <c:v>4.5</c:v>
                </c:pt>
                <c:pt idx="2">
                  <c:v>5.8</c:v>
                </c:pt>
                <c:pt idx="3">
                  <c:v>5.71</c:v>
                </c:pt>
                <c:pt idx="4">
                  <c:v>9.98</c:v>
                </c:pt>
              </c:numCache>
            </c:numRef>
          </c:val>
          <c:extLst>
            <c:ext xmlns:c16="http://schemas.microsoft.com/office/drawing/2014/chart" uri="{C3380CC4-5D6E-409C-BE32-E72D297353CC}">
              <c16:uniqueId val="{00000000-EAF0-4C9B-8B29-7EB8850EE3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AF0-4C9B-8B29-7EB8850EE3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95-435E-8BB8-2D48DC7A0E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C95-435E-8BB8-2D48DC7A0E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1445.26</c:v>
                </c:pt>
                <c:pt idx="1">
                  <c:v>1757.18</c:v>
                </c:pt>
                <c:pt idx="2">
                  <c:v>1477.67</c:v>
                </c:pt>
                <c:pt idx="3">
                  <c:v>1358.75</c:v>
                </c:pt>
                <c:pt idx="4">
                  <c:v>1303.68</c:v>
                </c:pt>
              </c:numCache>
            </c:numRef>
          </c:val>
          <c:extLst>
            <c:ext xmlns:c16="http://schemas.microsoft.com/office/drawing/2014/chart" uri="{C3380CC4-5D6E-409C-BE32-E72D297353CC}">
              <c16:uniqueId val="{00000000-0581-4F57-9635-CFF57AA47C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581-4F57-9635-CFF57AA47C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63.2</c:v>
                </c:pt>
                <c:pt idx="1">
                  <c:v>56.55</c:v>
                </c:pt>
                <c:pt idx="2">
                  <c:v>58.65</c:v>
                </c:pt>
                <c:pt idx="3">
                  <c:v>50.01</c:v>
                </c:pt>
                <c:pt idx="4">
                  <c:v>41.41</c:v>
                </c:pt>
              </c:numCache>
            </c:numRef>
          </c:val>
          <c:extLst>
            <c:ext xmlns:c16="http://schemas.microsoft.com/office/drawing/2014/chart" uri="{C3380CC4-5D6E-409C-BE32-E72D297353CC}">
              <c16:uniqueId val="{00000000-8B9F-4B75-AA0D-BAA0D29893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B9F-4B75-AA0D-BAA0D29893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88.54</c:v>
                </c:pt>
                <c:pt idx="1">
                  <c:v>92.82</c:v>
                </c:pt>
                <c:pt idx="2">
                  <c:v>80.77</c:v>
                </c:pt>
                <c:pt idx="3">
                  <c:v>85.4</c:v>
                </c:pt>
                <c:pt idx="4">
                  <c:v>88.07</c:v>
                </c:pt>
              </c:numCache>
            </c:numRef>
          </c:val>
          <c:extLst>
            <c:ext xmlns:c16="http://schemas.microsoft.com/office/drawing/2014/chart" uri="{C3380CC4-5D6E-409C-BE32-E72D297353CC}">
              <c16:uniqueId val="{00000000-D6BF-43BB-8DF4-1AA27EB49B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6BF-43BB-8DF4-1AA27EB49B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142.93</c:v>
                </c:pt>
                <c:pt idx="1">
                  <c:v>138.19</c:v>
                </c:pt>
                <c:pt idx="2">
                  <c:v>136.22</c:v>
                </c:pt>
                <c:pt idx="3">
                  <c:v>173.86</c:v>
                </c:pt>
                <c:pt idx="4">
                  <c:v>172.55</c:v>
                </c:pt>
              </c:numCache>
            </c:numRef>
          </c:val>
          <c:extLst>
            <c:ext xmlns:c16="http://schemas.microsoft.com/office/drawing/2014/chart" uri="{C3380CC4-5D6E-409C-BE32-E72D297353CC}">
              <c16:uniqueId val="{00000000-4EF7-4702-BC9A-B5AE5F25D3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EF7-4702-BC9A-B5AE5F25D3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F36" sqref="BF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沖縄県　北谷町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29056</v>
      </c>
      <c r="AM8" s="45"/>
      <c r="AN8" s="45"/>
      <c r="AO8" s="45"/>
      <c r="AP8" s="45"/>
      <c r="AQ8" s="45"/>
      <c r="AR8" s="45"/>
      <c r="AS8" s="45"/>
      <c r="AT8" s="46">
        <f>データ!$S$6</f>
        <v>13.91</v>
      </c>
      <c r="AU8" s="47"/>
      <c r="AV8" s="47"/>
      <c r="AW8" s="47"/>
      <c r="AX8" s="47"/>
      <c r="AY8" s="47"/>
      <c r="AZ8" s="47"/>
      <c r="BA8" s="47"/>
      <c r="BB8" s="48">
        <f>データ!$T$6</f>
        <v>2088.86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93.19</v>
      </c>
      <c r="J10" s="47"/>
      <c r="K10" s="47"/>
      <c r="L10" s="47"/>
      <c r="M10" s="47"/>
      <c r="N10" s="47"/>
      <c r="O10" s="81"/>
      <c r="P10" s="48">
        <f>データ!$P$6</f>
        <v>100</v>
      </c>
      <c r="Q10" s="48"/>
      <c r="R10" s="48"/>
      <c r="S10" s="48"/>
      <c r="T10" s="48"/>
      <c r="U10" s="48"/>
      <c r="V10" s="48"/>
      <c r="W10" s="45">
        <f>データ!$Q$6</f>
        <v>2565</v>
      </c>
      <c r="X10" s="45"/>
      <c r="Y10" s="45"/>
      <c r="Z10" s="45"/>
      <c r="AA10" s="45"/>
      <c r="AB10" s="45"/>
      <c r="AC10" s="45"/>
      <c r="AD10" s="2"/>
      <c r="AE10" s="2"/>
      <c r="AF10" s="2"/>
      <c r="AG10" s="2"/>
      <c r="AH10" s="2"/>
      <c r="AI10" s="2"/>
      <c r="AJ10" s="2"/>
      <c r="AK10" s="2"/>
      <c r="AL10" s="45">
        <f>データ!$U$6</f>
        <v>29005</v>
      </c>
      <c r="AM10" s="45"/>
      <c r="AN10" s="45"/>
      <c r="AO10" s="45"/>
      <c r="AP10" s="45"/>
      <c r="AQ10" s="45"/>
      <c r="AR10" s="45"/>
      <c r="AS10" s="45"/>
      <c r="AT10" s="46">
        <f>データ!$V$6</f>
        <v>13.93</v>
      </c>
      <c r="AU10" s="47"/>
      <c r="AV10" s="47"/>
      <c r="AW10" s="47"/>
      <c r="AX10" s="47"/>
      <c r="AY10" s="47"/>
      <c r="AZ10" s="47"/>
      <c r="BA10" s="47"/>
      <c r="BB10" s="48">
        <f>データ!$W$6</f>
        <v>2082.1999999999998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sUW5L5EpTW/h4ZcGKc+nJvbBObEkVrdZLwh3YO3frudRlrv9sEfRQo6bpS2ajjaE/c9c3ZlYds/WyElvULKHw==" saltValue="t4jLA2d7GKIgaF7qKCL3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473260</v>
      </c>
      <c r="D6" s="20">
        <f t="shared" si="3"/>
        <v>46</v>
      </c>
      <c r="E6" s="20">
        <f t="shared" si="3"/>
        <v>1</v>
      </c>
      <c r="F6" s="20">
        <f t="shared" si="3"/>
        <v>0</v>
      </c>
      <c r="G6" s="20">
        <f t="shared" si="3"/>
        <v>1</v>
      </c>
      <c r="H6" s="20" t="str">
        <f t="shared" si="3"/>
        <v>沖縄県　北谷町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93.19</v>
      </c>
      <c r="P6" s="21">
        <f t="shared" si="3"/>
        <v>100</v>
      </c>
      <c r="Q6" s="21">
        <f t="shared" si="3"/>
        <v>2565</v>
      </c>
      <c r="R6" s="21">
        <f t="shared" si="3"/>
        <v>29056</v>
      </c>
      <c r="S6" s="21">
        <f t="shared" si="3"/>
        <v>13.91</v>
      </c>
      <c r="T6" s="21">
        <f t="shared" si="3"/>
        <v>2088.86</v>
      </c>
      <c r="U6" s="21">
        <f t="shared" si="3"/>
        <v>29005</v>
      </c>
      <c r="V6" s="21">
        <f t="shared" si="3"/>
        <v>13.93</v>
      </c>
      <c r="W6" s="21">
        <f t="shared" si="3"/>
        <v>2082.1999999999998</v>
      </c>
      <c r="X6" s="22">
        <f>IF(X7="",NA(),X7)</f>
        <v>106.63</v>
      </c>
      <c r="Y6" s="22">
        <f t="shared" ref="Y6:AG6" si="4">IF(Y7="",NA(),Y7)</f>
        <v>110.41</v>
      </c>
      <c r="Z6" s="22">
        <f t="shared" si="4"/>
        <v>107.95</v>
      </c>
      <c r="AA6" s="22">
        <f t="shared" si="4"/>
        <v>109.16</v>
      </c>
      <c r="AB6" s="22">
        <f t="shared" si="4"/>
        <v>108.8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1445.26</v>
      </c>
      <c r="AU6" s="22">
        <f t="shared" ref="AU6:BC6" si="6">IF(AU7="",NA(),AU7)</f>
        <v>1757.18</v>
      </c>
      <c r="AV6" s="22">
        <f t="shared" si="6"/>
        <v>1477.67</v>
      </c>
      <c r="AW6" s="22">
        <f t="shared" si="6"/>
        <v>1358.75</v>
      </c>
      <c r="AX6" s="22">
        <f t="shared" si="6"/>
        <v>1303.68</v>
      </c>
      <c r="AY6" s="22">
        <f t="shared" si="6"/>
        <v>369.69</v>
      </c>
      <c r="AZ6" s="22">
        <f t="shared" si="6"/>
        <v>379.08</v>
      </c>
      <c r="BA6" s="22">
        <f t="shared" si="6"/>
        <v>367.55</v>
      </c>
      <c r="BB6" s="22">
        <f t="shared" si="6"/>
        <v>378.56</v>
      </c>
      <c r="BC6" s="22">
        <f t="shared" si="6"/>
        <v>364.46</v>
      </c>
      <c r="BD6" s="21" t="str">
        <f>IF(BD7="","",IF(BD7="-","【-】","【"&amp;SUBSTITUTE(TEXT(BD7,"#,##0.00"),"-","△")&amp;"】"))</f>
        <v>【252.29】</v>
      </c>
      <c r="BE6" s="22">
        <f>IF(BE7="",NA(),BE7)</f>
        <v>63.2</v>
      </c>
      <c r="BF6" s="22">
        <f t="shared" ref="BF6:BN6" si="7">IF(BF7="",NA(),BF7)</f>
        <v>56.55</v>
      </c>
      <c r="BG6" s="22">
        <f t="shared" si="7"/>
        <v>58.65</v>
      </c>
      <c r="BH6" s="22">
        <f t="shared" si="7"/>
        <v>50.01</v>
      </c>
      <c r="BI6" s="22">
        <f t="shared" si="7"/>
        <v>41.41</v>
      </c>
      <c r="BJ6" s="22">
        <f t="shared" si="7"/>
        <v>402.99</v>
      </c>
      <c r="BK6" s="22">
        <f t="shared" si="7"/>
        <v>398.98</v>
      </c>
      <c r="BL6" s="22">
        <f t="shared" si="7"/>
        <v>418.68</v>
      </c>
      <c r="BM6" s="22">
        <f t="shared" si="7"/>
        <v>395.68</v>
      </c>
      <c r="BN6" s="22">
        <f t="shared" si="7"/>
        <v>403.72</v>
      </c>
      <c r="BO6" s="21" t="str">
        <f>IF(BO7="","",IF(BO7="-","【-】","【"&amp;SUBSTITUTE(TEXT(BO7,"#,##0.00"),"-","△")&amp;"】"))</f>
        <v>【268.07】</v>
      </c>
      <c r="BP6" s="22">
        <f>IF(BP7="",NA(),BP7)</f>
        <v>88.54</v>
      </c>
      <c r="BQ6" s="22">
        <f t="shared" ref="BQ6:BY6" si="8">IF(BQ7="",NA(),BQ7)</f>
        <v>92.82</v>
      </c>
      <c r="BR6" s="22">
        <f t="shared" si="8"/>
        <v>80.77</v>
      </c>
      <c r="BS6" s="22">
        <f t="shared" si="8"/>
        <v>85.4</v>
      </c>
      <c r="BT6" s="22">
        <f t="shared" si="8"/>
        <v>88.07</v>
      </c>
      <c r="BU6" s="22">
        <f t="shared" si="8"/>
        <v>98.66</v>
      </c>
      <c r="BV6" s="22">
        <f t="shared" si="8"/>
        <v>98.64</v>
      </c>
      <c r="BW6" s="22">
        <f t="shared" si="8"/>
        <v>94.78</v>
      </c>
      <c r="BX6" s="22">
        <f t="shared" si="8"/>
        <v>97.59</v>
      </c>
      <c r="BY6" s="22">
        <f t="shared" si="8"/>
        <v>92.17</v>
      </c>
      <c r="BZ6" s="21" t="str">
        <f>IF(BZ7="","",IF(BZ7="-","【-】","【"&amp;SUBSTITUTE(TEXT(BZ7,"#,##0.00"),"-","△")&amp;"】"))</f>
        <v>【97.47】</v>
      </c>
      <c r="CA6" s="22">
        <f>IF(CA7="",NA(),CA7)</f>
        <v>142.93</v>
      </c>
      <c r="CB6" s="22">
        <f t="shared" ref="CB6:CJ6" si="9">IF(CB7="",NA(),CB7)</f>
        <v>138.19</v>
      </c>
      <c r="CC6" s="22">
        <f t="shared" si="9"/>
        <v>136.22</v>
      </c>
      <c r="CD6" s="22">
        <f t="shared" si="9"/>
        <v>173.86</v>
      </c>
      <c r="CE6" s="22">
        <f t="shared" si="9"/>
        <v>172.55</v>
      </c>
      <c r="CF6" s="22">
        <f t="shared" si="9"/>
        <v>178.59</v>
      </c>
      <c r="CG6" s="22">
        <f t="shared" si="9"/>
        <v>178.92</v>
      </c>
      <c r="CH6" s="22">
        <f t="shared" si="9"/>
        <v>181.3</v>
      </c>
      <c r="CI6" s="22">
        <f t="shared" si="9"/>
        <v>181.71</v>
      </c>
      <c r="CJ6" s="22">
        <f t="shared" si="9"/>
        <v>188.51</v>
      </c>
      <c r="CK6" s="21" t="str">
        <f>IF(CK7="","",IF(CK7="-","【-】","【"&amp;SUBSTITUTE(TEXT(CK7,"#,##0.00"),"-","△")&amp;"】"))</f>
        <v>【174.75】</v>
      </c>
      <c r="CL6" s="22">
        <f>IF(CL7="",NA(),CL7)</f>
        <v>73.63</v>
      </c>
      <c r="CM6" s="22">
        <f t="shared" ref="CM6:CU6" si="10">IF(CM7="",NA(),CM7)</f>
        <v>74.099999999999994</v>
      </c>
      <c r="CN6" s="22">
        <f t="shared" si="10"/>
        <v>80.7</v>
      </c>
      <c r="CO6" s="22">
        <f t="shared" si="10"/>
        <v>59.17</v>
      </c>
      <c r="CP6" s="22">
        <f t="shared" si="10"/>
        <v>61.39</v>
      </c>
      <c r="CQ6" s="22">
        <f t="shared" si="10"/>
        <v>55.03</v>
      </c>
      <c r="CR6" s="22">
        <f t="shared" si="10"/>
        <v>55.14</v>
      </c>
      <c r="CS6" s="22">
        <f t="shared" si="10"/>
        <v>55.89</v>
      </c>
      <c r="CT6" s="22">
        <f t="shared" si="10"/>
        <v>55.72</v>
      </c>
      <c r="CU6" s="22">
        <f t="shared" si="10"/>
        <v>55.31</v>
      </c>
      <c r="CV6" s="21" t="str">
        <f>IF(CV7="","",IF(CV7="-","【-】","【"&amp;SUBSTITUTE(TEXT(CV7,"#,##0.00"),"-","△")&amp;"】"))</f>
        <v>【59.97】</v>
      </c>
      <c r="CW6" s="22">
        <f>IF(CW7="",NA(),CW7)</f>
        <v>95.28</v>
      </c>
      <c r="CX6" s="22">
        <f t="shared" ref="CX6:DF6" si="11">IF(CX7="",NA(),CX7)</f>
        <v>95.12</v>
      </c>
      <c r="CY6" s="22">
        <f t="shared" si="11"/>
        <v>95.35</v>
      </c>
      <c r="CZ6" s="22">
        <f t="shared" si="11"/>
        <v>94</v>
      </c>
      <c r="DA6" s="22">
        <f t="shared" si="11"/>
        <v>93.61</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49.35</v>
      </c>
      <c r="DI6" s="22">
        <f t="shared" ref="DI6:DQ6" si="12">IF(DI7="",NA(),DI7)</f>
        <v>51.33</v>
      </c>
      <c r="DJ6" s="22">
        <f t="shared" si="12"/>
        <v>52.77</v>
      </c>
      <c r="DK6" s="22">
        <f t="shared" si="12"/>
        <v>53.02</v>
      </c>
      <c r="DL6" s="22">
        <f t="shared" si="12"/>
        <v>52.63</v>
      </c>
      <c r="DM6" s="22">
        <f t="shared" si="12"/>
        <v>48.87</v>
      </c>
      <c r="DN6" s="22">
        <f t="shared" si="12"/>
        <v>49.92</v>
      </c>
      <c r="DO6" s="22">
        <f t="shared" si="12"/>
        <v>50.63</v>
      </c>
      <c r="DP6" s="22">
        <f t="shared" si="12"/>
        <v>51.29</v>
      </c>
      <c r="DQ6" s="22">
        <f t="shared" si="12"/>
        <v>52.2</v>
      </c>
      <c r="DR6" s="21" t="str">
        <f>IF(DR7="","",IF(DR7="-","【-】","【"&amp;SUBSTITUTE(TEXT(DR7,"#,##0.00"),"-","△")&amp;"】"))</f>
        <v>【51.51】</v>
      </c>
      <c r="DS6" s="22">
        <f>IF(DS7="",NA(),DS7)</f>
        <v>3.85</v>
      </c>
      <c r="DT6" s="22">
        <f t="shared" ref="DT6:EB6" si="13">IF(DT7="",NA(),DT7)</f>
        <v>4.5</v>
      </c>
      <c r="DU6" s="22">
        <f t="shared" si="13"/>
        <v>5.8</v>
      </c>
      <c r="DV6" s="22">
        <f t="shared" si="13"/>
        <v>5.71</v>
      </c>
      <c r="DW6" s="22">
        <f t="shared" si="13"/>
        <v>9.98</v>
      </c>
      <c r="DX6" s="22">
        <f t="shared" si="13"/>
        <v>14.85</v>
      </c>
      <c r="DY6" s="22">
        <f t="shared" si="13"/>
        <v>16.88</v>
      </c>
      <c r="DZ6" s="22">
        <f t="shared" si="13"/>
        <v>18.28</v>
      </c>
      <c r="EA6" s="22">
        <f t="shared" si="13"/>
        <v>19.61</v>
      </c>
      <c r="EB6" s="22">
        <f t="shared" si="13"/>
        <v>20.73</v>
      </c>
      <c r="EC6" s="21" t="str">
        <f>IF(EC7="","",IF(EC7="-","【-】","【"&amp;SUBSTITUTE(TEXT(EC7,"#,##0.00"),"-","△")&amp;"】"))</f>
        <v>【23.75】</v>
      </c>
      <c r="ED6" s="22">
        <f>IF(ED7="",NA(),ED7)</f>
        <v>0.28000000000000003</v>
      </c>
      <c r="EE6" s="21">
        <f t="shared" ref="EE6:EM6" si="14">IF(EE7="",NA(),EE7)</f>
        <v>0</v>
      </c>
      <c r="EF6" s="22">
        <f t="shared" si="14"/>
        <v>0.78</v>
      </c>
      <c r="EG6" s="22">
        <f t="shared" si="14"/>
        <v>0.95</v>
      </c>
      <c r="EH6" s="22">
        <f t="shared" si="14"/>
        <v>1.01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473260</v>
      </c>
      <c r="D7" s="24">
        <v>46</v>
      </c>
      <c r="E7" s="24">
        <v>1</v>
      </c>
      <c r="F7" s="24">
        <v>0</v>
      </c>
      <c r="G7" s="24">
        <v>1</v>
      </c>
      <c r="H7" s="24" t="s">
        <v>93</v>
      </c>
      <c r="I7" s="24" t="s">
        <v>94</v>
      </c>
      <c r="J7" s="24" t="s">
        <v>95</v>
      </c>
      <c r="K7" s="24" t="s">
        <v>96</v>
      </c>
      <c r="L7" s="24" t="s">
        <v>97</v>
      </c>
      <c r="M7" s="24" t="s">
        <v>98</v>
      </c>
      <c r="N7" s="25" t="s">
        <v>99</v>
      </c>
      <c r="O7" s="25">
        <v>93.19</v>
      </c>
      <c r="P7" s="25">
        <v>100</v>
      </c>
      <c r="Q7" s="25">
        <v>2565</v>
      </c>
      <c r="R7" s="25">
        <v>29056</v>
      </c>
      <c r="S7" s="25">
        <v>13.91</v>
      </c>
      <c r="T7" s="25">
        <v>2088.86</v>
      </c>
      <c r="U7" s="25">
        <v>29005</v>
      </c>
      <c r="V7" s="25">
        <v>13.93</v>
      </c>
      <c r="W7" s="25">
        <v>2082.1999999999998</v>
      </c>
      <c r="X7" s="25">
        <v>106.63</v>
      </c>
      <c r="Y7" s="25">
        <v>110.41</v>
      </c>
      <c r="Z7" s="25">
        <v>107.95</v>
      </c>
      <c r="AA7" s="25">
        <v>109.16</v>
      </c>
      <c r="AB7" s="25">
        <v>108.8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1445.26</v>
      </c>
      <c r="AU7" s="25">
        <v>1757.18</v>
      </c>
      <c r="AV7" s="25">
        <v>1477.67</v>
      </c>
      <c r="AW7" s="25">
        <v>1358.75</v>
      </c>
      <c r="AX7" s="25">
        <v>1303.68</v>
      </c>
      <c r="AY7" s="25">
        <v>369.69</v>
      </c>
      <c r="AZ7" s="25">
        <v>379.08</v>
      </c>
      <c r="BA7" s="25">
        <v>367.55</v>
      </c>
      <c r="BB7" s="25">
        <v>378.56</v>
      </c>
      <c r="BC7" s="25">
        <v>364.46</v>
      </c>
      <c r="BD7" s="25">
        <v>252.29</v>
      </c>
      <c r="BE7" s="25">
        <v>63.2</v>
      </c>
      <c r="BF7" s="25">
        <v>56.55</v>
      </c>
      <c r="BG7" s="25">
        <v>58.65</v>
      </c>
      <c r="BH7" s="25">
        <v>50.01</v>
      </c>
      <c r="BI7" s="25">
        <v>41.41</v>
      </c>
      <c r="BJ7" s="25">
        <v>402.99</v>
      </c>
      <c r="BK7" s="25">
        <v>398.98</v>
      </c>
      <c r="BL7" s="25">
        <v>418.68</v>
      </c>
      <c r="BM7" s="25">
        <v>395.68</v>
      </c>
      <c r="BN7" s="25">
        <v>403.72</v>
      </c>
      <c r="BO7" s="25">
        <v>268.07</v>
      </c>
      <c r="BP7" s="25">
        <v>88.54</v>
      </c>
      <c r="BQ7" s="25">
        <v>92.82</v>
      </c>
      <c r="BR7" s="25">
        <v>80.77</v>
      </c>
      <c r="BS7" s="25">
        <v>85.4</v>
      </c>
      <c r="BT7" s="25">
        <v>88.07</v>
      </c>
      <c r="BU7" s="25">
        <v>98.66</v>
      </c>
      <c r="BV7" s="25">
        <v>98.64</v>
      </c>
      <c r="BW7" s="25">
        <v>94.78</v>
      </c>
      <c r="BX7" s="25">
        <v>97.59</v>
      </c>
      <c r="BY7" s="25">
        <v>92.17</v>
      </c>
      <c r="BZ7" s="25">
        <v>97.47</v>
      </c>
      <c r="CA7" s="25">
        <v>142.93</v>
      </c>
      <c r="CB7" s="25">
        <v>138.19</v>
      </c>
      <c r="CC7" s="25">
        <v>136.22</v>
      </c>
      <c r="CD7" s="25">
        <v>173.86</v>
      </c>
      <c r="CE7" s="25">
        <v>172.55</v>
      </c>
      <c r="CF7" s="25">
        <v>178.59</v>
      </c>
      <c r="CG7" s="25">
        <v>178.92</v>
      </c>
      <c r="CH7" s="25">
        <v>181.3</v>
      </c>
      <c r="CI7" s="25">
        <v>181.71</v>
      </c>
      <c r="CJ7" s="25">
        <v>188.51</v>
      </c>
      <c r="CK7" s="25">
        <v>174.75</v>
      </c>
      <c r="CL7" s="25">
        <v>73.63</v>
      </c>
      <c r="CM7" s="25">
        <v>74.099999999999994</v>
      </c>
      <c r="CN7" s="25">
        <v>80.7</v>
      </c>
      <c r="CO7" s="25">
        <v>59.17</v>
      </c>
      <c r="CP7" s="25">
        <v>61.39</v>
      </c>
      <c r="CQ7" s="25">
        <v>55.03</v>
      </c>
      <c r="CR7" s="25">
        <v>55.14</v>
      </c>
      <c r="CS7" s="25">
        <v>55.89</v>
      </c>
      <c r="CT7" s="25">
        <v>55.72</v>
      </c>
      <c r="CU7" s="25">
        <v>55.31</v>
      </c>
      <c r="CV7" s="25">
        <v>59.97</v>
      </c>
      <c r="CW7" s="25">
        <v>95.28</v>
      </c>
      <c r="CX7" s="25">
        <v>95.12</v>
      </c>
      <c r="CY7" s="25">
        <v>95.35</v>
      </c>
      <c r="CZ7" s="25">
        <v>94</v>
      </c>
      <c r="DA7" s="25">
        <v>93.61</v>
      </c>
      <c r="DB7" s="25">
        <v>81.900000000000006</v>
      </c>
      <c r="DC7" s="25">
        <v>81.39</v>
      </c>
      <c r="DD7" s="25">
        <v>81.27</v>
      </c>
      <c r="DE7" s="25">
        <v>81.260000000000005</v>
      </c>
      <c r="DF7" s="25">
        <v>80.36</v>
      </c>
      <c r="DG7" s="25">
        <v>89.76</v>
      </c>
      <c r="DH7" s="25">
        <v>49.35</v>
      </c>
      <c r="DI7" s="25">
        <v>51.33</v>
      </c>
      <c r="DJ7" s="25">
        <v>52.77</v>
      </c>
      <c r="DK7" s="25">
        <v>53.02</v>
      </c>
      <c r="DL7" s="25">
        <v>52.63</v>
      </c>
      <c r="DM7" s="25">
        <v>48.87</v>
      </c>
      <c r="DN7" s="25">
        <v>49.92</v>
      </c>
      <c r="DO7" s="25">
        <v>50.63</v>
      </c>
      <c r="DP7" s="25">
        <v>51.29</v>
      </c>
      <c r="DQ7" s="25">
        <v>52.2</v>
      </c>
      <c r="DR7" s="25">
        <v>51.51</v>
      </c>
      <c r="DS7" s="25">
        <v>3.85</v>
      </c>
      <c r="DT7" s="25">
        <v>4.5</v>
      </c>
      <c r="DU7" s="25">
        <v>5.8</v>
      </c>
      <c r="DV7" s="25">
        <v>5.71</v>
      </c>
      <c r="DW7" s="25">
        <v>9.98</v>
      </c>
      <c r="DX7" s="25">
        <v>14.85</v>
      </c>
      <c r="DY7" s="25">
        <v>16.88</v>
      </c>
      <c r="DZ7" s="25">
        <v>18.28</v>
      </c>
      <c r="EA7" s="25">
        <v>19.61</v>
      </c>
      <c r="EB7" s="25">
        <v>20.73</v>
      </c>
      <c r="EC7" s="25">
        <v>23.75</v>
      </c>
      <c r="ED7" s="25">
        <v>0.28000000000000003</v>
      </c>
      <c r="EE7" s="25">
        <v>0</v>
      </c>
      <c r="EF7" s="25">
        <v>0.78</v>
      </c>
      <c r="EG7" s="25">
        <v>0.95</v>
      </c>
      <c r="EH7" s="25">
        <v>1.01</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北谷町上下水道課</cp:lastModifiedBy>
  <cp:lastPrinted>2024-01-29T04:44:49Z</cp:lastPrinted>
  <dcterms:created xsi:type="dcterms:W3CDTF">2023-12-05T01:03:24Z</dcterms:created>
  <dcterms:modified xsi:type="dcterms:W3CDTF">2024-03-06T05:55:38Z</dcterms:modified>
  <cp:category/>
</cp:coreProperties>
</file>